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240" yWindow="240" windowWidth="25360" windowHeight="13280" tabRatio="500"/>
  </bookViews>
  <sheets>
    <sheet name="Лист1" sheetId="1" r:id="rId1"/>
  </sheets>
  <definedNames>
    <definedName name="_xlnm._FilterDatabase" localSheetId="0" hidden="1">Лист1!$A$2:$U$28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I11" i="1"/>
  <c r="H13" i="1"/>
  <c r="G14" i="1"/>
  <c r="H14" i="1"/>
  <c r="I14" i="1"/>
  <c r="J14" i="1"/>
  <c r="G15" i="1"/>
  <c r="H15" i="1"/>
  <c r="I15" i="1"/>
  <c r="J15" i="1"/>
  <c r="G4" i="1"/>
  <c r="H4" i="1"/>
  <c r="I4" i="1"/>
  <c r="J4" i="1"/>
  <c r="N4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P11" i="1"/>
  <c r="Q11" i="1"/>
  <c r="G11" i="1"/>
  <c r="I13" i="1"/>
  <c r="P13" i="1"/>
  <c r="Q13" i="1"/>
  <c r="G13" i="1"/>
  <c r="H5" i="1"/>
  <c r="I5" i="1"/>
  <c r="H29" i="1"/>
  <c r="I29" i="1"/>
  <c r="H30" i="1"/>
  <c r="I30" i="1"/>
  <c r="H31" i="1"/>
  <c r="I31" i="1"/>
  <c r="H32" i="1"/>
  <c r="I32" i="1"/>
  <c r="H7" i="1"/>
  <c r="I7" i="1"/>
  <c r="H16" i="1"/>
  <c r="I16" i="1"/>
  <c r="H17" i="1"/>
  <c r="I17" i="1"/>
  <c r="H8" i="1"/>
  <c r="I8" i="1"/>
  <c r="H9" i="1"/>
  <c r="I9" i="1"/>
  <c r="H10" i="1"/>
  <c r="I10" i="1"/>
  <c r="H25" i="1"/>
  <c r="I25" i="1"/>
  <c r="H26" i="1"/>
  <c r="I26" i="1"/>
  <c r="H27" i="1"/>
  <c r="I27" i="1"/>
  <c r="H28" i="1"/>
  <c r="I28" i="1"/>
  <c r="H6" i="1"/>
  <c r="I6" i="1"/>
  <c r="H12" i="1"/>
  <c r="I12" i="1"/>
  <c r="H3" i="1"/>
  <c r="I3" i="1"/>
  <c r="R28" i="1"/>
  <c r="S28" i="1"/>
  <c r="J28" i="1"/>
  <c r="G28" i="1"/>
  <c r="R27" i="1"/>
  <c r="S27" i="1"/>
  <c r="J27" i="1"/>
  <c r="G27" i="1"/>
  <c r="R26" i="1"/>
  <c r="S26" i="1"/>
  <c r="J26" i="1"/>
  <c r="G26" i="1"/>
  <c r="R25" i="1"/>
  <c r="S25" i="1"/>
  <c r="J25" i="1"/>
  <c r="G25" i="1"/>
  <c r="R24" i="1"/>
  <c r="S24" i="1"/>
  <c r="R23" i="1"/>
  <c r="S23" i="1"/>
  <c r="R22" i="1"/>
  <c r="S22" i="1"/>
  <c r="R21" i="1"/>
  <c r="S21" i="1"/>
  <c r="R20" i="1"/>
  <c r="S20" i="1"/>
  <c r="R19" i="1"/>
  <c r="S19" i="1"/>
  <c r="R18" i="1"/>
  <c r="S18" i="1"/>
  <c r="R4" i="1"/>
  <c r="S4" i="1"/>
  <c r="R15" i="1"/>
  <c r="S15" i="1"/>
  <c r="R14" i="1"/>
  <c r="S14" i="1"/>
  <c r="R10" i="1"/>
  <c r="S10" i="1"/>
  <c r="J10" i="1"/>
  <c r="G10" i="1"/>
  <c r="R9" i="1"/>
  <c r="S9" i="1"/>
  <c r="J9" i="1"/>
  <c r="G9" i="1"/>
  <c r="R8" i="1"/>
  <c r="S8" i="1"/>
  <c r="J8" i="1"/>
  <c r="G8" i="1"/>
  <c r="R17" i="1"/>
  <c r="S17" i="1"/>
  <c r="J17" i="1"/>
  <c r="G17" i="1"/>
  <c r="R16" i="1"/>
  <c r="S16" i="1"/>
  <c r="J16" i="1"/>
  <c r="G16" i="1"/>
  <c r="R7" i="1"/>
  <c r="S7" i="1"/>
  <c r="J7" i="1"/>
  <c r="G7" i="1"/>
  <c r="R32" i="1"/>
  <c r="S32" i="1"/>
  <c r="J32" i="1"/>
  <c r="G32" i="1"/>
  <c r="R31" i="1"/>
  <c r="S31" i="1"/>
  <c r="J31" i="1"/>
  <c r="G31" i="1"/>
  <c r="R30" i="1"/>
  <c r="S30" i="1"/>
  <c r="J30" i="1"/>
  <c r="G30" i="1"/>
  <c r="R29" i="1"/>
  <c r="S29" i="1"/>
  <c r="J29" i="1"/>
  <c r="G29" i="1"/>
  <c r="R5" i="1"/>
  <c r="S5" i="1"/>
  <c r="J5" i="1"/>
  <c r="G5" i="1"/>
  <c r="R12" i="1"/>
  <c r="S12" i="1"/>
  <c r="J12" i="1"/>
  <c r="G12" i="1"/>
  <c r="R6" i="1"/>
  <c r="S6" i="1"/>
  <c r="J6" i="1"/>
  <c r="G6" i="1"/>
  <c r="R3" i="1"/>
  <c r="S3" i="1"/>
  <c r="J3" i="1"/>
  <c r="G3" i="1"/>
</calcChain>
</file>

<file path=xl/comments1.xml><?xml version="1.0" encoding="utf-8"?>
<comments xmlns="http://schemas.openxmlformats.org/spreadsheetml/2006/main">
  <authors>
    <author/>
    <author>Пользователь Microsoft Office</author>
  </authors>
  <commentList>
    <comment ref="F5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Старостина Оксана:
</t>
        </r>
        <r>
          <rPr>
            <sz val="9"/>
            <color rgb="FF000000"/>
            <rFont val="Tahoma"/>
            <family val="2"/>
            <charset val="204"/>
          </rPr>
          <t>Изменение цена с 1 ноября 2016</t>
        </r>
      </text>
    </comment>
    <comment ref="I18" authorId="1">
      <text>
        <r>
          <rPr>
            <b/>
            <sz val="9"/>
            <color indexed="81"/>
            <rFont val="Calibri"/>
            <family val="2"/>
            <charset val="204"/>
          </rPr>
          <t xml:space="preserve">1 ps -15 Rp
</t>
        </r>
      </text>
    </comment>
    <comment ref="U18" authorId="1">
      <text>
        <r>
          <rPr>
            <b/>
            <sz val="9"/>
            <color indexed="81"/>
            <rFont val="Calibri"/>
            <family val="2"/>
            <charset val="204"/>
          </rPr>
          <t xml:space="preserve">1 ps -15 Rp
</t>
        </r>
      </text>
    </comment>
  </commentList>
</comments>
</file>

<file path=xl/sharedStrings.xml><?xml version="1.0" encoding="utf-8"?>
<sst xmlns="http://schemas.openxmlformats.org/spreadsheetml/2006/main" count="153" uniqueCount="69">
  <si>
    <t>Name of the product</t>
  </si>
  <si>
    <t>Halal-sertificate</t>
  </si>
  <si>
    <t>Net weight, g</t>
  </si>
  <si>
    <t>Unit of measure</t>
  </si>
  <si>
    <t>Retail price usd 1 ps</t>
  </si>
  <si>
    <t>Distributor's Marketing support 10%</t>
  </si>
  <si>
    <t xml:space="preserve">Ratail price </t>
  </si>
  <si>
    <t>СTN PRICE (FCA)</t>
  </si>
  <si>
    <t>quantity per one kilo (pcs)</t>
  </si>
  <si>
    <t>Quantity in the showbox/mastercarton</t>
  </si>
  <si>
    <t>Net weight of the box, kilo</t>
  </si>
  <si>
    <t>Shelflife, months</t>
  </si>
  <si>
    <t>Size of the box (L*W*H)</t>
  </si>
  <si>
    <t>СВМ of the box</t>
  </si>
  <si>
    <t>Max qty of boxes in mono-container</t>
  </si>
  <si>
    <t>Max net weight of mono-container (with max qty of boxes), kilo</t>
  </si>
  <si>
    <t>CBM in mono-container</t>
  </si>
  <si>
    <t>"Galante" bar with whole hazelnut 0,038 (green)</t>
  </si>
  <si>
    <t>Halal</t>
  </si>
  <si>
    <t>pcs</t>
  </si>
  <si>
    <t>14/12</t>
  </si>
  <si>
    <t>388*293*202</t>
  </si>
  <si>
    <t>"Waffi" 0,180 bag</t>
  </si>
  <si>
    <t>bag</t>
  </si>
  <si>
    <t>16</t>
  </si>
  <si>
    <t>401*268*182</t>
  </si>
  <si>
    <t>Bomond 400 g bag</t>
  </si>
  <si>
    <t>-/10</t>
  </si>
  <si>
    <t>388*293*182</t>
  </si>
  <si>
    <t>"Mr. Biguin" 0,170</t>
  </si>
  <si>
    <t>Black chocolate without sugar</t>
  </si>
  <si>
    <t>-</t>
  </si>
  <si>
    <t>14/6</t>
  </si>
  <si>
    <t>Milk chocolate without sugar</t>
  </si>
  <si>
    <t>Extra dark 67% cocoa without sugar</t>
  </si>
  <si>
    <t>Bar with chocolate filling sugar-free  0,038</t>
  </si>
  <si>
    <t>20/12</t>
  </si>
  <si>
    <t>Trufalie 0,180 bag</t>
  </si>
  <si>
    <t>-/21</t>
  </si>
  <si>
    <t>«Marletka Choko» 0,180</t>
  </si>
  <si>
    <t>-/12</t>
  </si>
  <si>
    <t>«Marletka Dessert» 0,155</t>
  </si>
  <si>
    <t>"Din Jon" nutty taste" 0,170</t>
  </si>
  <si>
    <t>"Din Jon" cappucino taste" 0,170</t>
  </si>
  <si>
    <t>"Din Jon" creamy taste" 0,170</t>
  </si>
  <si>
    <t>Bariton chocolate filling 415 g tube plastic box</t>
  </si>
  <si>
    <t>tube box</t>
  </si>
  <si>
    <t>12</t>
  </si>
  <si>
    <t>Bariton creamy filling  415 g tube plastic box</t>
  </si>
  <si>
    <t>Baritone bar with nut taste filling 34 g</t>
  </si>
  <si>
    <t>16 /12</t>
  </si>
  <si>
    <t>"Mr. BIGuin"sandwich " (0,023 *11) showbox</t>
  </si>
  <si>
    <t>11/12</t>
  </si>
  <si>
    <t>Chocolate ABK 57% dark (tablet)</t>
  </si>
  <si>
    <t>Chocolate ABK 24% milk (tablet)</t>
  </si>
  <si>
    <t>Milk chocolate 24% (stick)</t>
  </si>
  <si>
    <t>16/6</t>
  </si>
  <si>
    <t>Dark chocolate 57% (stick)</t>
  </si>
  <si>
    <t>Dark chocolate with nutty filling (stick)</t>
  </si>
  <si>
    <t>Dark chocolate with truffle filling (stick)</t>
  </si>
  <si>
    <t>Milk chocolate 27% (mini tablet) 50 g</t>
  </si>
  <si>
    <t>14/8</t>
  </si>
  <si>
    <t>Milk chocolate with nut filling (mini tablet) 50 g</t>
  </si>
  <si>
    <t>Dark chocolate 57% cocoa (mini tablet) 50 g</t>
  </si>
  <si>
    <t>Dark chocolate with truffle filling (mini) 50 g</t>
  </si>
  <si>
    <t>Price +TAX+GTS 18%  Ps</t>
  </si>
  <si>
    <t>Baritone Mix 0,350  bag</t>
  </si>
  <si>
    <t>8</t>
  </si>
  <si>
    <t>DansaRino vanilla taste 170 g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</si>
</sst>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9"/>
      <color indexed="81"/>
      <name val="Calibri"/>
      <family val="2"/>
      <charset val="204"/>
    </font>
    <font>
      <sz val="12"/>
      <name val="Calibri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EECE1"/>
        <bgColor rgb="FFEBF1DE"/>
      </patternFill>
    </fill>
    <fill>
      <patternFill patternType="solid">
        <fgColor rgb="FFC6D9F1"/>
        <bgColor rgb="FFB7DEE8"/>
      </patternFill>
    </fill>
    <fill>
      <patternFill patternType="solid">
        <fgColor rgb="FFB9CDE5"/>
        <bgColor rgb="FFC6D9F1"/>
      </patternFill>
    </fill>
    <fill>
      <patternFill patternType="solid">
        <fgColor rgb="FFDBEEF4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BEEF4"/>
      </patternFill>
    </fill>
    <fill>
      <patternFill patternType="solid">
        <fgColor rgb="FFFFFF00"/>
        <bgColor rgb="FFFFC000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3" fontId="1" fillId="0" borderId="6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indent="1"/>
    </xf>
    <xf numFmtId="0" fontId="1" fillId="5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left" indent="1"/>
    </xf>
    <xf numFmtId="0" fontId="1" fillId="5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/>
    <xf numFmtId="0" fontId="1" fillId="0" borderId="0" xfId="0" applyFont="1" applyBorder="1"/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2"/>
  <sheetViews>
    <sheetView tabSelected="1" zoomScale="125" zoomScaleNormal="125" zoomScalePageLayoutView="125" workbookViewId="0">
      <selection activeCell="W3" sqref="W3"/>
    </sheetView>
  </sheetViews>
  <sheetFormatPr baseColWidth="10" defaultColWidth="8.83203125" defaultRowHeight="15" outlineLevelCol="1" x14ac:dyDescent="0"/>
  <cols>
    <col min="1" max="1" width="48.6640625" style="19" customWidth="1"/>
    <col min="2" max="2" width="8.6640625" style="19" hidden="1" customWidth="1"/>
    <col min="3" max="3" width="9.6640625" style="18" hidden="1" customWidth="1" outlineLevel="1"/>
    <col min="4" max="5" width="9.6640625" style="19" customWidth="1" outlineLevel="1"/>
    <col min="6" max="9" width="9.6640625" style="20" customWidth="1"/>
    <col min="10" max="11" width="9.6640625" style="20" hidden="1" customWidth="1"/>
    <col min="12" max="12" width="9.1640625" style="18" hidden="1" customWidth="1"/>
    <col min="13" max="15" width="9.6640625" style="19" hidden="1" customWidth="1"/>
    <col min="16" max="16" width="22.1640625" style="19" hidden="1" customWidth="1"/>
    <col min="17" max="17" width="9.1640625" style="19" hidden="1" customWidth="1"/>
    <col min="18" max="18" width="9.6640625" style="19" hidden="1" customWidth="1"/>
    <col min="19" max="19" width="12.5" style="19" hidden="1" customWidth="1"/>
    <col min="20" max="20" width="9.6640625" style="18" hidden="1" customWidth="1"/>
    <col min="21" max="21" width="9.6640625" style="20" customWidth="1"/>
    <col min="22" max="1027" width="9.1640625" style="19" customWidth="1"/>
    <col min="1028" max="16384" width="8.83203125" style="19"/>
  </cols>
  <sheetData>
    <row r="1" spans="1:21" ht="16" thickBot="1">
      <c r="R1" s="21"/>
      <c r="S1" s="22"/>
      <c r="T1" s="23"/>
    </row>
    <row r="2" spans="1:21" ht="85" thickBot="1">
      <c r="A2" s="4" t="s">
        <v>0</v>
      </c>
      <c r="B2" s="4"/>
      <c r="C2" s="4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5" t="s">
        <v>65</v>
      </c>
      <c r="I2" s="5" t="s">
        <v>6</v>
      </c>
      <c r="J2" s="5" t="s">
        <v>7</v>
      </c>
      <c r="K2" s="5"/>
      <c r="L2" s="2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25" t="s">
        <v>16</v>
      </c>
      <c r="U2" s="5" t="s">
        <v>6</v>
      </c>
    </row>
    <row r="3" spans="1:21">
      <c r="A3" s="6" t="s">
        <v>17</v>
      </c>
      <c r="B3" s="7"/>
      <c r="C3" s="8" t="s">
        <v>18</v>
      </c>
      <c r="D3" s="9">
        <v>38</v>
      </c>
      <c r="E3" s="8" t="s">
        <v>19</v>
      </c>
      <c r="F3" s="10">
        <v>0.2</v>
      </c>
      <c r="G3" s="10">
        <f t="shared" ref="G3:G28" si="0">(F3/100)*90</f>
        <v>0.18</v>
      </c>
      <c r="H3" s="10">
        <f>F3/100*177*65</f>
        <v>23.009999999999998</v>
      </c>
      <c r="I3" s="10">
        <f>100-H3*100/U3</f>
        <v>48.866666666666667</v>
      </c>
      <c r="J3" s="10">
        <f>(14*12)*I3</f>
        <v>8209.6</v>
      </c>
      <c r="K3" s="10"/>
      <c r="L3" s="8">
        <v>0</v>
      </c>
      <c r="M3" s="26" t="s">
        <v>20</v>
      </c>
      <c r="N3" s="27">
        <v>6.3840000000000003</v>
      </c>
      <c r="O3" s="8">
        <v>12</v>
      </c>
      <c r="P3" s="8" t="s">
        <v>21</v>
      </c>
      <c r="Q3" s="8">
        <v>2.3E-2</v>
      </c>
      <c r="R3" s="28">
        <f t="shared" ref="R3:R28" si="1">T3/Q3</f>
        <v>2826.086956521739</v>
      </c>
      <c r="S3" s="1">
        <f t="shared" ref="S3:S28" si="2">R3*N3</f>
        <v>18041.739130434784</v>
      </c>
      <c r="T3" s="29">
        <v>65</v>
      </c>
      <c r="U3" s="10">
        <v>45</v>
      </c>
    </row>
    <row r="4" spans="1:21">
      <c r="A4" s="11" t="s">
        <v>49</v>
      </c>
      <c r="B4" s="17"/>
      <c r="C4" s="13" t="s">
        <v>18</v>
      </c>
      <c r="D4" s="14">
        <v>34</v>
      </c>
      <c r="E4" s="13" t="s">
        <v>19</v>
      </c>
      <c r="F4" s="16">
        <v>0.13</v>
      </c>
      <c r="G4" s="10">
        <f>(F4/100)*90</f>
        <v>0.11699999999999999</v>
      </c>
      <c r="H4" s="10">
        <f>F4/100*177*65</f>
        <v>14.9565</v>
      </c>
      <c r="I4" s="10">
        <f>100-H4*100/U4</f>
        <v>57.267142857142858</v>
      </c>
      <c r="J4" s="10">
        <f>(14*12)*I4</f>
        <v>9620.880000000001</v>
      </c>
      <c r="K4" s="10"/>
      <c r="L4" s="13">
        <v>55</v>
      </c>
      <c r="M4" s="30" t="s">
        <v>50</v>
      </c>
      <c r="N4" s="31">
        <f>192*0.034</f>
        <v>6.5280000000000005</v>
      </c>
      <c r="O4" s="13">
        <v>12</v>
      </c>
      <c r="P4" s="13"/>
      <c r="Q4" s="13">
        <v>2.1999999999999999E-2</v>
      </c>
      <c r="R4" s="28">
        <f>T4/Q4</f>
        <v>2954.5454545454545</v>
      </c>
      <c r="S4" s="2">
        <f>R4*N4</f>
        <v>19287.272727272728</v>
      </c>
      <c r="T4" s="32">
        <v>65</v>
      </c>
      <c r="U4" s="10">
        <v>35</v>
      </c>
    </row>
    <row r="5" spans="1:21">
      <c r="A5" s="11" t="s">
        <v>29</v>
      </c>
      <c r="B5" s="12"/>
      <c r="C5" s="13" t="s">
        <v>18</v>
      </c>
      <c r="D5" s="14">
        <v>170</v>
      </c>
      <c r="E5" s="13" t="s">
        <v>23</v>
      </c>
      <c r="F5" s="10">
        <v>0.7</v>
      </c>
      <c r="G5" s="10">
        <f t="shared" si="0"/>
        <v>0.62999999999999989</v>
      </c>
      <c r="H5" s="10">
        <f t="shared" ref="H5:H28" si="3">F5/100*177*65</f>
        <v>80.534999999999997</v>
      </c>
      <c r="I5" s="10">
        <f t="shared" ref="I5:I28" si="4">100-H5*100/U5</f>
        <v>49.665624999999999</v>
      </c>
      <c r="J5" s="10">
        <f t="shared" ref="J5:J28" si="5">(14*12)*I5</f>
        <v>8343.8249999999989</v>
      </c>
      <c r="K5" s="10"/>
      <c r="L5" s="13">
        <v>62</v>
      </c>
      <c r="M5" s="30" t="s">
        <v>24</v>
      </c>
      <c r="N5" s="31">
        <v>2.72</v>
      </c>
      <c r="O5" s="13">
        <v>12</v>
      </c>
      <c r="P5" s="13"/>
      <c r="Q5" s="33">
        <v>1.9599999999999999E-2</v>
      </c>
      <c r="R5" s="14">
        <f t="shared" si="1"/>
        <v>3316.3265306122448</v>
      </c>
      <c r="S5" s="3">
        <f t="shared" si="2"/>
        <v>9020.4081632653069</v>
      </c>
      <c r="T5" s="32">
        <v>65</v>
      </c>
      <c r="U5" s="10">
        <v>160</v>
      </c>
    </row>
    <row r="6" spans="1:21">
      <c r="A6" s="11" t="s">
        <v>22</v>
      </c>
      <c r="B6" s="12"/>
      <c r="C6" s="13" t="s">
        <v>18</v>
      </c>
      <c r="D6" s="14">
        <v>180</v>
      </c>
      <c r="E6" s="13" t="s">
        <v>23</v>
      </c>
      <c r="F6" s="10">
        <v>0.45</v>
      </c>
      <c r="G6" s="10">
        <f t="shared" ref="G6:G13" si="6">(F6/100)*90</f>
        <v>0.40500000000000003</v>
      </c>
      <c r="H6" s="10">
        <f t="shared" ref="H6:H12" si="7">F6/100*177*65</f>
        <v>51.772500000000008</v>
      </c>
      <c r="I6" s="10">
        <f t="shared" ref="I6:I13" si="8">100-H6*100/U6</f>
        <v>56.856249999999996</v>
      </c>
      <c r="J6" s="10">
        <f>(14*12)*I6</f>
        <v>9551.8499999999985</v>
      </c>
      <c r="K6" s="10"/>
      <c r="L6" s="13">
        <v>95</v>
      </c>
      <c r="M6" s="30" t="s">
        <v>24</v>
      </c>
      <c r="N6" s="31">
        <v>2.88</v>
      </c>
      <c r="O6" s="13">
        <v>12</v>
      </c>
      <c r="P6" s="34" t="s">
        <v>25</v>
      </c>
      <c r="Q6" s="13">
        <v>1.9599999999999999E-2</v>
      </c>
      <c r="R6" s="28">
        <f>T6/Q6</f>
        <v>3316.3265306122448</v>
      </c>
      <c r="S6" s="2">
        <f>R6*N6</f>
        <v>9551.0204081632655</v>
      </c>
      <c r="T6" s="32">
        <v>65</v>
      </c>
      <c r="U6" s="10">
        <v>120</v>
      </c>
    </row>
    <row r="7" spans="1:21">
      <c r="A7" s="11" t="s">
        <v>37</v>
      </c>
      <c r="B7" s="12"/>
      <c r="C7" s="13" t="s">
        <v>18</v>
      </c>
      <c r="D7" s="14">
        <v>180</v>
      </c>
      <c r="E7" s="13" t="s">
        <v>19</v>
      </c>
      <c r="F7" s="10">
        <v>0.65</v>
      </c>
      <c r="G7" s="10">
        <f t="shared" si="6"/>
        <v>0.58500000000000008</v>
      </c>
      <c r="H7" s="10">
        <f t="shared" si="7"/>
        <v>74.782499999999999</v>
      </c>
      <c r="I7" s="10">
        <f t="shared" si="8"/>
        <v>56.010294117647057</v>
      </c>
      <c r="J7" s="10">
        <f>(14*12)*I7</f>
        <v>9409.7294117647052</v>
      </c>
      <c r="K7" s="10"/>
      <c r="L7" s="13">
        <v>91</v>
      </c>
      <c r="M7" s="30" t="s">
        <v>38</v>
      </c>
      <c r="N7" s="31">
        <v>3.78</v>
      </c>
      <c r="O7" s="13">
        <v>12</v>
      </c>
      <c r="P7" s="13" t="s">
        <v>28</v>
      </c>
      <c r="Q7" s="13">
        <v>2.07E-2</v>
      </c>
      <c r="R7" s="9">
        <f>T7/Q7</f>
        <v>3140.0966183574878</v>
      </c>
      <c r="S7" s="3">
        <f>R7*N7</f>
        <v>11869.565217391304</v>
      </c>
      <c r="T7" s="32">
        <v>65</v>
      </c>
      <c r="U7" s="10">
        <v>170</v>
      </c>
    </row>
    <row r="8" spans="1:21">
      <c r="A8" s="11" t="s">
        <v>42</v>
      </c>
      <c r="B8" s="15"/>
      <c r="C8" s="13" t="s">
        <v>18</v>
      </c>
      <c r="D8" s="14">
        <v>170</v>
      </c>
      <c r="E8" s="13" t="s">
        <v>23</v>
      </c>
      <c r="F8" s="16">
        <v>0.5</v>
      </c>
      <c r="G8" s="10">
        <f t="shared" si="6"/>
        <v>0.45</v>
      </c>
      <c r="H8" s="10">
        <f t="shared" si="7"/>
        <v>57.524999999999999</v>
      </c>
      <c r="I8" s="10">
        <f t="shared" si="8"/>
        <v>55.75</v>
      </c>
      <c r="J8" s="10">
        <f>(14*12)*I8</f>
        <v>9366</v>
      </c>
      <c r="K8" s="10"/>
      <c r="L8" s="13">
        <v>87</v>
      </c>
      <c r="M8" s="30" t="s">
        <v>24</v>
      </c>
      <c r="N8" s="31">
        <v>2.72</v>
      </c>
      <c r="O8" s="13">
        <v>12</v>
      </c>
      <c r="P8" s="34" t="s">
        <v>25</v>
      </c>
      <c r="Q8" s="13">
        <v>1.9599999999999999E-2</v>
      </c>
      <c r="R8" s="9">
        <f>T8/Q8</f>
        <v>3316.3265306122448</v>
      </c>
      <c r="S8" s="3">
        <f>R8*N8</f>
        <v>9020.4081632653069</v>
      </c>
      <c r="T8" s="32">
        <v>65</v>
      </c>
      <c r="U8" s="10">
        <v>130</v>
      </c>
    </row>
    <row r="9" spans="1:21">
      <c r="A9" s="11" t="s">
        <v>43</v>
      </c>
      <c r="B9" s="15"/>
      <c r="C9" s="13" t="s">
        <v>18</v>
      </c>
      <c r="D9" s="14">
        <v>170</v>
      </c>
      <c r="E9" s="13" t="s">
        <v>23</v>
      </c>
      <c r="F9" s="16">
        <v>0.5</v>
      </c>
      <c r="G9" s="10">
        <f t="shared" si="6"/>
        <v>0.45</v>
      </c>
      <c r="H9" s="10">
        <f t="shared" si="7"/>
        <v>57.524999999999999</v>
      </c>
      <c r="I9" s="10">
        <f t="shared" si="8"/>
        <v>55.75</v>
      </c>
      <c r="J9" s="10">
        <f>(14*12)*I9</f>
        <v>9366</v>
      </c>
      <c r="K9" s="10"/>
      <c r="L9" s="13">
        <v>87</v>
      </c>
      <c r="M9" s="30" t="s">
        <v>24</v>
      </c>
      <c r="N9" s="31">
        <v>2.72</v>
      </c>
      <c r="O9" s="13">
        <v>12</v>
      </c>
      <c r="P9" s="34" t="s">
        <v>25</v>
      </c>
      <c r="Q9" s="13">
        <v>1.9599999999999999E-2</v>
      </c>
      <c r="R9" s="9">
        <f>T9/Q9</f>
        <v>3316.3265306122448</v>
      </c>
      <c r="S9" s="3">
        <f>R9*N9</f>
        <v>9020.4081632653069</v>
      </c>
      <c r="T9" s="32">
        <v>65</v>
      </c>
      <c r="U9" s="10">
        <v>130</v>
      </c>
    </row>
    <row r="10" spans="1:21">
      <c r="A10" s="11" t="s">
        <v>44</v>
      </c>
      <c r="B10" s="15"/>
      <c r="C10" s="13" t="s">
        <v>18</v>
      </c>
      <c r="D10" s="14">
        <v>170</v>
      </c>
      <c r="E10" s="13" t="s">
        <v>23</v>
      </c>
      <c r="F10" s="16">
        <v>0.5</v>
      </c>
      <c r="G10" s="10">
        <f t="shared" si="6"/>
        <v>0.45</v>
      </c>
      <c r="H10" s="10">
        <f t="shared" si="7"/>
        <v>57.524999999999999</v>
      </c>
      <c r="I10" s="10">
        <f t="shared" si="8"/>
        <v>55.75</v>
      </c>
      <c r="J10" s="10">
        <f>(14*12)*I10</f>
        <v>9366</v>
      </c>
      <c r="K10" s="10"/>
      <c r="L10" s="13">
        <v>87</v>
      </c>
      <c r="M10" s="30" t="s">
        <v>24</v>
      </c>
      <c r="N10" s="31">
        <v>2.72</v>
      </c>
      <c r="O10" s="13">
        <v>12</v>
      </c>
      <c r="P10" s="34" t="s">
        <v>25</v>
      </c>
      <c r="Q10" s="13">
        <v>1.9599999999999999E-2</v>
      </c>
      <c r="R10" s="9">
        <f>T10/Q10</f>
        <v>3316.3265306122448</v>
      </c>
      <c r="S10" s="3">
        <f>R10*N10</f>
        <v>9020.4081632653069</v>
      </c>
      <c r="T10" s="37">
        <v>65</v>
      </c>
      <c r="U10" s="16">
        <v>130</v>
      </c>
    </row>
    <row r="11" spans="1:21">
      <c r="A11" s="11" t="s">
        <v>68</v>
      </c>
      <c r="B11" s="12"/>
      <c r="C11" s="13" t="s">
        <v>18</v>
      </c>
      <c r="D11" s="14">
        <v>170</v>
      </c>
      <c r="E11" s="13" t="s">
        <v>23</v>
      </c>
      <c r="F11" s="16">
        <v>0.55000000000000004</v>
      </c>
      <c r="G11" s="10">
        <f t="shared" si="6"/>
        <v>0.49500000000000005</v>
      </c>
      <c r="H11" s="10">
        <f t="shared" si="7"/>
        <v>63.277500000000011</v>
      </c>
      <c r="I11" s="10">
        <f t="shared" si="8"/>
        <v>53.127777777777773</v>
      </c>
      <c r="J11" s="13">
        <v>74</v>
      </c>
      <c r="K11" s="30" t="s">
        <v>24</v>
      </c>
      <c r="L11" s="31">
        <v>2.72</v>
      </c>
      <c r="M11" s="13">
        <v>12</v>
      </c>
      <c r="N11" s="34" t="s">
        <v>25</v>
      </c>
      <c r="O11" s="13">
        <v>1.9599999999999999E-2</v>
      </c>
      <c r="P11" s="9">
        <f t="shared" ref="P11" si="9">R11/O11</f>
        <v>3316.3265306122448</v>
      </c>
      <c r="Q11" s="3">
        <f>P11*L11</f>
        <v>9020.4081632653069</v>
      </c>
      <c r="R11" s="32">
        <v>65</v>
      </c>
      <c r="U11" s="38">
        <v>135</v>
      </c>
    </row>
    <row r="12" spans="1:21">
      <c r="A12" s="11" t="s">
        <v>26</v>
      </c>
      <c r="B12" s="12"/>
      <c r="C12" s="13" t="s">
        <v>18</v>
      </c>
      <c r="D12" s="14">
        <v>400</v>
      </c>
      <c r="E12" s="13" t="s">
        <v>23</v>
      </c>
      <c r="F12" s="10">
        <v>1.1000000000000001</v>
      </c>
      <c r="G12" s="10">
        <f t="shared" si="6"/>
        <v>0.9900000000000001</v>
      </c>
      <c r="H12" s="10">
        <f t="shared" si="7"/>
        <v>126.55500000000002</v>
      </c>
      <c r="I12" s="10">
        <f t="shared" si="8"/>
        <v>54.801785714285707</v>
      </c>
      <c r="J12" s="10">
        <f>(14*12)*I12</f>
        <v>9206.6999999999989</v>
      </c>
      <c r="K12" s="10"/>
      <c r="L12" s="13">
        <v>63</v>
      </c>
      <c r="M12" s="30" t="s">
        <v>27</v>
      </c>
      <c r="N12" s="31">
        <v>4</v>
      </c>
      <c r="O12" s="13">
        <v>12</v>
      </c>
      <c r="P12" s="13" t="s">
        <v>28</v>
      </c>
      <c r="Q12" s="33">
        <v>2.07E-2</v>
      </c>
      <c r="R12" s="28">
        <f>T12/Q12</f>
        <v>3140.0966183574878</v>
      </c>
      <c r="S12" s="2">
        <f>R12*N12</f>
        <v>12560.386473429951</v>
      </c>
      <c r="T12" s="37">
        <v>65</v>
      </c>
      <c r="U12" s="16">
        <v>280</v>
      </c>
    </row>
    <row r="13" spans="1:21">
      <c r="A13" s="11" t="s">
        <v>66</v>
      </c>
      <c r="B13" s="12"/>
      <c r="C13" s="13" t="s">
        <v>18</v>
      </c>
      <c r="D13" s="14">
        <v>350</v>
      </c>
      <c r="E13" s="13" t="s">
        <v>23</v>
      </c>
      <c r="F13" s="16">
        <v>1.18</v>
      </c>
      <c r="G13" s="10">
        <f t="shared" si="6"/>
        <v>1.0620000000000001</v>
      </c>
      <c r="H13" s="10">
        <f t="shared" si="3"/>
        <v>135.75900000000001</v>
      </c>
      <c r="I13" s="10">
        <f t="shared" si="8"/>
        <v>51.514642857142853</v>
      </c>
      <c r="J13" s="13">
        <v>55</v>
      </c>
      <c r="K13" s="30" t="s">
        <v>67</v>
      </c>
      <c r="L13" s="31">
        <v>2.8</v>
      </c>
      <c r="M13" s="13">
        <v>12</v>
      </c>
      <c r="N13" s="13"/>
      <c r="O13" s="13">
        <v>2.1000000000000001E-2</v>
      </c>
      <c r="P13" s="28">
        <f>R13/O13</f>
        <v>3095.238095238095</v>
      </c>
      <c r="Q13" s="2">
        <f>P13*L13</f>
        <v>8666.6666666666661</v>
      </c>
      <c r="R13" s="32">
        <v>65</v>
      </c>
      <c r="U13" s="38">
        <v>280</v>
      </c>
    </row>
    <row r="14" spans="1:21">
      <c r="A14" s="11" t="s">
        <v>45</v>
      </c>
      <c r="B14" s="17"/>
      <c r="C14" s="13" t="s">
        <v>18</v>
      </c>
      <c r="D14" s="14">
        <v>415</v>
      </c>
      <c r="E14" s="13" t="s">
        <v>46</v>
      </c>
      <c r="F14" s="16">
        <v>1.8</v>
      </c>
      <c r="G14" s="10">
        <f t="shared" si="0"/>
        <v>1.62</v>
      </c>
      <c r="H14" s="10">
        <f t="shared" si="3"/>
        <v>207.09000000000003</v>
      </c>
      <c r="I14" s="10">
        <f t="shared" si="4"/>
        <v>62.347272727272724</v>
      </c>
      <c r="J14" s="10">
        <f t="shared" si="5"/>
        <v>10474.341818181818</v>
      </c>
      <c r="K14" s="10"/>
      <c r="L14" s="13">
        <v>55</v>
      </c>
      <c r="M14" s="30" t="s">
        <v>47</v>
      </c>
      <c r="N14" s="31">
        <v>4.9800000000000004</v>
      </c>
      <c r="O14" s="13">
        <v>12</v>
      </c>
      <c r="P14" s="13"/>
      <c r="Q14" s="13">
        <v>3.2000000000000001E-2</v>
      </c>
      <c r="R14" s="28">
        <f t="shared" si="1"/>
        <v>2031.25</v>
      </c>
      <c r="S14" s="2">
        <f t="shared" si="2"/>
        <v>10115.625</v>
      </c>
      <c r="T14" s="37">
        <v>65</v>
      </c>
      <c r="U14" s="16">
        <v>550</v>
      </c>
    </row>
    <row r="15" spans="1:21">
      <c r="A15" s="11" t="s">
        <v>48</v>
      </c>
      <c r="B15" s="17"/>
      <c r="C15" s="13" t="s">
        <v>18</v>
      </c>
      <c r="D15" s="14">
        <v>415</v>
      </c>
      <c r="E15" s="13" t="s">
        <v>46</v>
      </c>
      <c r="F15" s="16">
        <v>1.8</v>
      </c>
      <c r="G15" s="10">
        <f t="shared" si="0"/>
        <v>1.62</v>
      </c>
      <c r="H15" s="10">
        <f t="shared" si="3"/>
        <v>207.09000000000003</v>
      </c>
      <c r="I15" s="10">
        <f t="shared" si="4"/>
        <v>62.347272727272724</v>
      </c>
      <c r="J15" s="10">
        <f t="shared" si="5"/>
        <v>10474.341818181818</v>
      </c>
      <c r="K15" s="10"/>
      <c r="L15" s="13">
        <v>55</v>
      </c>
      <c r="M15" s="30" t="s">
        <v>47</v>
      </c>
      <c r="N15" s="31">
        <v>4.9800000000000004</v>
      </c>
      <c r="O15" s="13">
        <v>12</v>
      </c>
      <c r="P15" s="13"/>
      <c r="Q15" s="13">
        <v>3.2000000000000001E-2</v>
      </c>
      <c r="R15" s="28">
        <f t="shared" si="1"/>
        <v>2031.25</v>
      </c>
      <c r="S15" s="2">
        <f t="shared" si="2"/>
        <v>10115.625</v>
      </c>
      <c r="T15" s="32">
        <v>65</v>
      </c>
      <c r="U15" s="10">
        <v>550</v>
      </c>
    </row>
    <row r="16" spans="1:21">
      <c r="A16" s="11" t="s">
        <v>39</v>
      </c>
      <c r="B16" s="12"/>
      <c r="C16" s="13" t="s">
        <v>18</v>
      </c>
      <c r="D16" s="14">
        <v>180</v>
      </c>
      <c r="E16" s="13" t="s">
        <v>19</v>
      </c>
      <c r="F16" s="10">
        <v>0.7</v>
      </c>
      <c r="G16" s="10">
        <f>(F16/100)*90</f>
        <v>0.62999999999999989</v>
      </c>
      <c r="H16" s="10">
        <f>F16/100*177*65</f>
        <v>80.534999999999997</v>
      </c>
      <c r="I16" s="10">
        <f>100-H16*100/U16</f>
        <v>49.665624999999999</v>
      </c>
      <c r="J16" s="10">
        <f>(14*12)*I16</f>
        <v>8343.8249999999989</v>
      </c>
      <c r="K16" s="10"/>
      <c r="L16" s="13">
        <v>100</v>
      </c>
      <c r="M16" s="30" t="s">
        <v>40</v>
      </c>
      <c r="N16" s="13">
        <v>2.16</v>
      </c>
      <c r="O16" s="13">
        <v>12</v>
      </c>
      <c r="P16" s="13" t="s">
        <v>28</v>
      </c>
      <c r="Q16" s="13">
        <v>2.07E-2</v>
      </c>
      <c r="R16" s="9">
        <f>T16/Q16</f>
        <v>3140.0966183574878</v>
      </c>
      <c r="S16" s="3">
        <f>R16*N16</f>
        <v>6782.608695652174</v>
      </c>
      <c r="T16" s="32">
        <v>65</v>
      </c>
      <c r="U16" s="10">
        <v>160</v>
      </c>
    </row>
    <row r="17" spans="1:21">
      <c r="A17" s="11" t="s">
        <v>41</v>
      </c>
      <c r="B17" s="12"/>
      <c r="C17" s="13" t="s">
        <v>18</v>
      </c>
      <c r="D17" s="14">
        <v>155</v>
      </c>
      <c r="E17" s="13" t="s">
        <v>19</v>
      </c>
      <c r="F17" s="10">
        <v>0.7</v>
      </c>
      <c r="G17" s="10">
        <f>(F17/100)*90</f>
        <v>0.62999999999999989</v>
      </c>
      <c r="H17" s="10">
        <f>F17/100*177*65</f>
        <v>80.534999999999997</v>
      </c>
      <c r="I17" s="10">
        <f>100-H17*100/U17</f>
        <v>46.31</v>
      </c>
      <c r="J17" s="10">
        <f>(14*12)*I17</f>
        <v>7780.08</v>
      </c>
      <c r="K17" s="10"/>
      <c r="L17" s="13">
        <v>87</v>
      </c>
      <c r="M17" s="30" t="s">
        <v>40</v>
      </c>
      <c r="N17" s="13">
        <v>1.86</v>
      </c>
      <c r="O17" s="13">
        <v>12</v>
      </c>
      <c r="P17" s="13" t="s">
        <v>28</v>
      </c>
      <c r="Q17" s="13">
        <v>2.07E-2</v>
      </c>
      <c r="R17" s="9">
        <f>T17/Q17</f>
        <v>3140.0966183574878</v>
      </c>
      <c r="S17" s="3">
        <f>R17*N17</f>
        <v>5840.579710144928</v>
      </c>
      <c r="T17" s="32">
        <v>65</v>
      </c>
      <c r="U17" s="10">
        <v>150</v>
      </c>
    </row>
    <row r="18" spans="1:21">
      <c r="A18" s="11" t="s">
        <v>51</v>
      </c>
      <c r="B18" s="13"/>
      <c r="C18" s="13" t="s">
        <v>18</v>
      </c>
      <c r="D18" s="13">
        <v>23</v>
      </c>
      <c r="E18" s="13" t="s">
        <v>19</v>
      </c>
      <c r="F18" s="10">
        <v>1.2</v>
      </c>
      <c r="G18" s="10">
        <f t="shared" si="0"/>
        <v>1.08</v>
      </c>
      <c r="H18" s="10">
        <f>F18/100*177*65/11</f>
        <v>12.550909090909091</v>
      </c>
      <c r="I18" s="10">
        <f t="shared" si="4"/>
        <v>49.796363636363637</v>
      </c>
      <c r="J18" s="10">
        <f t="shared" si="5"/>
        <v>8365.7890909090911</v>
      </c>
      <c r="K18" s="10"/>
      <c r="L18" s="13"/>
      <c r="M18" s="30" t="s">
        <v>52</v>
      </c>
      <c r="N18" s="13">
        <v>3.03</v>
      </c>
      <c r="O18" s="13">
        <v>12</v>
      </c>
      <c r="P18" s="13"/>
      <c r="Q18" s="33">
        <v>1.4999999999999999E-2</v>
      </c>
      <c r="R18" s="9">
        <f t="shared" si="1"/>
        <v>4333.3333333333339</v>
      </c>
      <c r="S18" s="1">
        <f t="shared" si="2"/>
        <v>13130.000000000002</v>
      </c>
      <c r="T18" s="32">
        <v>65</v>
      </c>
      <c r="U18" s="10">
        <v>25</v>
      </c>
    </row>
    <row r="19" spans="1:21">
      <c r="A19" s="11" t="s">
        <v>53</v>
      </c>
      <c r="B19" s="12"/>
      <c r="C19" s="13" t="s">
        <v>18</v>
      </c>
      <c r="D19" s="14">
        <v>90</v>
      </c>
      <c r="E19" s="13" t="s">
        <v>19</v>
      </c>
      <c r="F19" s="10">
        <v>0.55000000000000004</v>
      </c>
      <c r="G19" s="10">
        <f t="shared" si="0"/>
        <v>0.49500000000000005</v>
      </c>
      <c r="H19" s="10">
        <f t="shared" si="3"/>
        <v>63.277500000000011</v>
      </c>
      <c r="I19" s="10">
        <f t="shared" si="4"/>
        <v>51.324999999999996</v>
      </c>
      <c r="J19" s="10">
        <f t="shared" si="5"/>
        <v>8622.5999999999985</v>
      </c>
      <c r="K19" s="10"/>
      <c r="L19" s="13"/>
      <c r="M19" s="30" t="s">
        <v>32</v>
      </c>
      <c r="N19" s="31">
        <v>7.56</v>
      </c>
      <c r="O19" s="13">
        <v>12</v>
      </c>
      <c r="P19" s="13"/>
      <c r="Q19" s="13">
        <v>1.2999999999999999E-2</v>
      </c>
      <c r="R19" s="28">
        <f t="shared" si="1"/>
        <v>2615.3846153846157</v>
      </c>
      <c r="S19" s="2">
        <f t="shared" si="2"/>
        <v>19772.307692307695</v>
      </c>
      <c r="T19" s="35">
        <v>34</v>
      </c>
      <c r="U19" s="10">
        <v>130</v>
      </c>
    </row>
    <row r="20" spans="1:21">
      <c r="A20" s="11" t="s">
        <v>54</v>
      </c>
      <c r="B20" s="12"/>
      <c r="C20" s="13" t="s">
        <v>18</v>
      </c>
      <c r="D20" s="14">
        <v>90</v>
      </c>
      <c r="E20" s="13" t="s">
        <v>19</v>
      </c>
      <c r="F20" s="10">
        <v>0.55000000000000004</v>
      </c>
      <c r="G20" s="10">
        <f t="shared" si="0"/>
        <v>0.49500000000000005</v>
      </c>
      <c r="H20" s="10">
        <f t="shared" si="3"/>
        <v>63.277500000000011</v>
      </c>
      <c r="I20" s="10">
        <f t="shared" si="4"/>
        <v>51.324999999999996</v>
      </c>
      <c r="J20" s="10">
        <f t="shared" si="5"/>
        <v>8622.5999999999985</v>
      </c>
      <c r="K20" s="10"/>
      <c r="L20" s="13"/>
      <c r="M20" s="30" t="s">
        <v>32</v>
      </c>
      <c r="N20" s="31">
        <v>7.56</v>
      </c>
      <c r="O20" s="13">
        <v>12</v>
      </c>
      <c r="P20" s="13"/>
      <c r="Q20" s="13">
        <v>1.2999999999999999E-2</v>
      </c>
      <c r="R20" s="28">
        <f t="shared" si="1"/>
        <v>2615.3846153846157</v>
      </c>
      <c r="S20" s="2">
        <f t="shared" si="2"/>
        <v>19772.307692307695</v>
      </c>
      <c r="T20" s="35">
        <v>34</v>
      </c>
      <c r="U20" s="10">
        <v>130</v>
      </c>
    </row>
    <row r="21" spans="1:21">
      <c r="A21" s="11" t="s">
        <v>55</v>
      </c>
      <c r="B21" s="12"/>
      <c r="C21" s="13" t="s">
        <v>18</v>
      </c>
      <c r="D21" s="14">
        <v>38</v>
      </c>
      <c r="E21" s="13" t="s">
        <v>19</v>
      </c>
      <c r="F21" s="10">
        <v>0.2</v>
      </c>
      <c r="G21" s="10">
        <f t="shared" si="0"/>
        <v>0.18</v>
      </c>
      <c r="H21" s="10">
        <f t="shared" si="3"/>
        <v>23.009999999999998</v>
      </c>
      <c r="I21" s="10">
        <f t="shared" si="4"/>
        <v>51.042553191489361</v>
      </c>
      <c r="J21" s="10">
        <f t="shared" si="5"/>
        <v>8575.1489361702133</v>
      </c>
      <c r="K21" s="10"/>
      <c r="L21" s="13"/>
      <c r="M21" s="30" t="s">
        <v>56</v>
      </c>
      <c r="N21" s="31">
        <v>7.56</v>
      </c>
      <c r="O21" s="13">
        <v>12</v>
      </c>
      <c r="P21" s="13"/>
      <c r="Q21" s="13">
        <v>1.2999999999999999E-2</v>
      </c>
      <c r="R21" s="28">
        <f t="shared" si="1"/>
        <v>2769.2307692307695</v>
      </c>
      <c r="S21" s="2">
        <f t="shared" si="2"/>
        <v>20935.384615384617</v>
      </c>
      <c r="T21" s="35">
        <v>36</v>
      </c>
      <c r="U21" s="10">
        <v>47</v>
      </c>
    </row>
    <row r="22" spans="1:21">
      <c r="A22" s="11" t="s">
        <v>57</v>
      </c>
      <c r="B22" s="12"/>
      <c r="C22" s="13" t="s">
        <v>18</v>
      </c>
      <c r="D22" s="14">
        <v>38</v>
      </c>
      <c r="E22" s="13" t="s">
        <v>19</v>
      </c>
      <c r="F22" s="10">
        <v>0.2</v>
      </c>
      <c r="G22" s="10">
        <f t="shared" si="0"/>
        <v>0.18</v>
      </c>
      <c r="H22" s="10">
        <f t="shared" si="3"/>
        <v>23.009999999999998</v>
      </c>
      <c r="I22" s="10">
        <f t="shared" si="4"/>
        <v>51.042553191489361</v>
      </c>
      <c r="J22" s="10">
        <f t="shared" si="5"/>
        <v>8575.1489361702133</v>
      </c>
      <c r="K22" s="10"/>
      <c r="L22" s="13"/>
      <c r="M22" s="30" t="s">
        <v>56</v>
      </c>
      <c r="N22" s="31">
        <v>7.56</v>
      </c>
      <c r="O22" s="13">
        <v>12</v>
      </c>
      <c r="P22" s="13"/>
      <c r="Q22" s="13">
        <v>1.2999999999999999E-2</v>
      </c>
      <c r="R22" s="28">
        <f t="shared" si="1"/>
        <v>2769.2307692307695</v>
      </c>
      <c r="S22" s="2">
        <f t="shared" si="2"/>
        <v>20935.384615384617</v>
      </c>
      <c r="T22" s="35">
        <v>36</v>
      </c>
      <c r="U22" s="10">
        <v>47</v>
      </c>
    </row>
    <row r="23" spans="1:21">
      <c r="A23" s="11" t="s">
        <v>58</v>
      </c>
      <c r="B23" s="12"/>
      <c r="C23" s="13" t="s">
        <v>18</v>
      </c>
      <c r="D23" s="14">
        <v>38</v>
      </c>
      <c r="E23" s="13" t="s">
        <v>19</v>
      </c>
      <c r="F23" s="10">
        <v>0.2</v>
      </c>
      <c r="G23" s="10">
        <f t="shared" si="0"/>
        <v>0.18</v>
      </c>
      <c r="H23" s="10">
        <f t="shared" si="3"/>
        <v>23.009999999999998</v>
      </c>
      <c r="I23" s="10">
        <f t="shared" si="4"/>
        <v>51.042553191489361</v>
      </c>
      <c r="J23" s="10">
        <f t="shared" si="5"/>
        <v>8575.1489361702133</v>
      </c>
      <c r="K23" s="10"/>
      <c r="L23" s="13"/>
      <c r="M23" s="30" t="s">
        <v>56</v>
      </c>
      <c r="N23" s="31">
        <v>7.56</v>
      </c>
      <c r="O23" s="13">
        <v>12</v>
      </c>
      <c r="P23" s="13"/>
      <c r="Q23" s="13">
        <v>1.2999999999999999E-2</v>
      </c>
      <c r="R23" s="28">
        <f t="shared" si="1"/>
        <v>2769.2307692307695</v>
      </c>
      <c r="S23" s="2">
        <f t="shared" si="2"/>
        <v>20935.384615384617</v>
      </c>
      <c r="T23" s="35">
        <v>36</v>
      </c>
      <c r="U23" s="10">
        <v>47</v>
      </c>
    </row>
    <row r="24" spans="1:21">
      <c r="A24" s="11" t="s">
        <v>59</v>
      </c>
      <c r="B24" s="12"/>
      <c r="C24" s="13" t="s">
        <v>18</v>
      </c>
      <c r="D24" s="14">
        <v>38</v>
      </c>
      <c r="E24" s="13" t="s">
        <v>19</v>
      </c>
      <c r="F24" s="10">
        <v>0.2</v>
      </c>
      <c r="G24" s="10">
        <f t="shared" si="0"/>
        <v>0.18</v>
      </c>
      <c r="H24" s="10">
        <f t="shared" si="3"/>
        <v>23.009999999999998</v>
      </c>
      <c r="I24" s="10">
        <f t="shared" si="4"/>
        <v>51.042553191489361</v>
      </c>
      <c r="J24" s="10">
        <f t="shared" si="5"/>
        <v>8575.1489361702133</v>
      </c>
      <c r="K24" s="10"/>
      <c r="L24" s="13"/>
      <c r="M24" s="30" t="s">
        <v>56</v>
      </c>
      <c r="N24" s="31">
        <v>7.56</v>
      </c>
      <c r="O24" s="13">
        <v>12</v>
      </c>
      <c r="P24" s="13"/>
      <c r="Q24" s="13">
        <v>1.2999999999999999E-2</v>
      </c>
      <c r="R24" s="28">
        <f t="shared" si="1"/>
        <v>2769.2307692307695</v>
      </c>
      <c r="S24" s="2">
        <f t="shared" si="2"/>
        <v>20935.384615384617</v>
      </c>
      <c r="T24" s="35">
        <v>36</v>
      </c>
      <c r="U24" s="10">
        <v>47</v>
      </c>
    </row>
    <row r="25" spans="1:21">
      <c r="A25" s="11" t="s">
        <v>60</v>
      </c>
      <c r="B25" s="18"/>
      <c r="C25" s="13" t="s">
        <v>18</v>
      </c>
      <c r="D25" s="13">
        <v>50</v>
      </c>
      <c r="E25" s="13" t="s">
        <v>19</v>
      </c>
      <c r="F25" s="10">
        <v>0.27</v>
      </c>
      <c r="G25" s="10">
        <f t="shared" si="0"/>
        <v>0.24300000000000002</v>
      </c>
      <c r="H25" s="10">
        <f t="shared" si="3"/>
        <v>31.063500000000005</v>
      </c>
      <c r="I25" s="10">
        <f t="shared" si="4"/>
        <v>48.227499999999992</v>
      </c>
      <c r="J25" s="10">
        <f t="shared" si="5"/>
        <v>8102.2199999999984</v>
      </c>
      <c r="K25" s="10"/>
      <c r="L25" s="13"/>
      <c r="M25" s="30" t="s">
        <v>61</v>
      </c>
      <c r="N25" s="13">
        <v>5.6</v>
      </c>
      <c r="O25" s="13">
        <v>12</v>
      </c>
      <c r="P25" s="13"/>
      <c r="Q25" s="13">
        <v>1.4999999999999999E-2</v>
      </c>
      <c r="R25" s="28">
        <f t="shared" si="1"/>
        <v>3466.666666666667</v>
      </c>
      <c r="S25" s="2">
        <f t="shared" si="2"/>
        <v>19413.333333333332</v>
      </c>
      <c r="T25" s="35">
        <v>52</v>
      </c>
      <c r="U25" s="10">
        <v>60</v>
      </c>
    </row>
    <row r="26" spans="1:21">
      <c r="A26" s="11" t="s">
        <v>62</v>
      </c>
      <c r="B26" s="18"/>
      <c r="C26" s="13" t="s">
        <v>18</v>
      </c>
      <c r="D26" s="13">
        <v>50</v>
      </c>
      <c r="E26" s="13" t="s">
        <v>19</v>
      </c>
      <c r="F26" s="10">
        <v>0.27</v>
      </c>
      <c r="G26" s="10">
        <f t="shared" si="0"/>
        <v>0.24300000000000002</v>
      </c>
      <c r="H26" s="10">
        <f t="shared" si="3"/>
        <v>31.063500000000005</v>
      </c>
      <c r="I26" s="10">
        <f t="shared" si="4"/>
        <v>48.227499999999992</v>
      </c>
      <c r="J26" s="10">
        <f t="shared" si="5"/>
        <v>8102.2199999999984</v>
      </c>
      <c r="K26" s="10"/>
      <c r="L26" s="13"/>
      <c r="M26" s="30" t="s">
        <v>61</v>
      </c>
      <c r="N26" s="13">
        <v>5.6</v>
      </c>
      <c r="O26" s="13">
        <v>12</v>
      </c>
      <c r="P26" s="13"/>
      <c r="Q26" s="13">
        <v>1.4999999999999999E-2</v>
      </c>
      <c r="R26" s="28">
        <f t="shared" si="1"/>
        <v>3466.666666666667</v>
      </c>
      <c r="S26" s="2">
        <f t="shared" si="2"/>
        <v>19413.333333333332</v>
      </c>
      <c r="T26" s="35">
        <v>52</v>
      </c>
      <c r="U26" s="10">
        <v>60</v>
      </c>
    </row>
    <row r="27" spans="1:21">
      <c r="A27" s="11" t="s">
        <v>63</v>
      </c>
      <c r="B27" s="18"/>
      <c r="C27" s="13" t="s">
        <v>18</v>
      </c>
      <c r="D27" s="13">
        <v>50</v>
      </c>
      <c r="E27" s="13" t="s">
        <v>19</v>
      </c>
      <c r="F27" s="10">
        <v>0.27</v>
      </c>
      <c r="G27" s="10">
        <f t="shared" si="0"/>
        <v>0.24300000000000002</v>
      </c>
      <c r="H27" s="10">
        <f t="shared" si="3"/>
        <v>31.063500000000005</v>
      </c>
      <c r="I27" s="10">
        <f t="shared" si="4"/>
        <v>48.227499999999992</v>
      </c>
      <c r="J27" s="10">
        <f t="shared" si="5"/>
        <v>8102.2199999999984</v>
      </c>
      <c r="K27" s="10"/>
      <c r="L27" s="13"/>
      <c r="M27" s="30" t="s">
        <v>61</v>
      </c>
      <c r="N27" s="13">
        <v>5.6</v>
      </c>
      <c r="O27" s="13">
        <v>12</v>
      </c>
      <c r="P27" s="13"/>
      <c r="Q27" s="13">
        <v>1.4999999999999999E-2</v>
      </c>
      <c r="R27" s="28">
        <f t="shared" si="1"/>
        <v>3466.666666666667</v>
      </c>
      <c r="S27" s="2">
        <f t="shared" si="2"/>
        <v>19413.333333333332</v>
      </c>
      <c r="T27" s="35">
        <v>52</v>
      </c>
      <c r="U27" s="10">
        <v>60</v>
      </c>
    </row>
    <row r="28" spans="1:21">
      <c r="A28" s="11" t="s">
        <v>64</v>
      </c>
      <c r="B28" s="18"/>
      <c r="C28" s="13" t="s">
        <v>18</v>
      </c>
      <c r="D28" s="13">
        <v>50</v>
      </c>
      <c r="E28" s="13" t="s">
        <v>19</v>
      </c>
      <c r="F28" s="10">
        <v>0.27</v>
      </c>
      <c r="G28" s="10">
        <f t="shared" si="0"/>
        <v>0.24300000000000002</v>
      </c>
      <c r="H28" s="10">
        <f t="shared" si="3"/>
        <v>31.063500000000005</v>
      </c>
      <c r="I28" s="10">
        <f t="shared" si="4"/>
        <v>48.227499999999992</v>
      </c>
      <c r="J28" s="10">
        <f t="shared" si="5"/>
        <v>8102.2199999999984</v>
      </c>
      <c r="K28" s="10"/>
      <c r="L28" s="13"/>
      <c r="M28" s="30" t="s">
        <v>61</v>
      </c>
      <c r="N28" s="13">
        <v>5.6</v>
      </c>
      <c r="O28" s="36">
        <v>12</v>
      </c>
      <c r="P28" s="13"/>
      <c r="Q28" s="13">
        <v>1.4999999999999999E-2</v>
      </c>
      <c r="R28" s="28">
        <f t="shared" si="1"/>
        <v>3466.666666666667</v>
      </c>
      <c r="S28" s="2">
        <f t="shared" si="2"/>
        <v>19413.333333333332</v>
      </c>
      <c r="T28" s="35">
        <v>52</v>
      </c>
      <c r="U28" s="10">
        <v>60</v>
      </c>
    </row>
    <row r="29" spans="1:21">
      <c r="A29" s="11" t="s">
        <v>30</v>
      </c>
      <c r="B29" s="12"/>
      <c r="C29" s="13" t="s">
        <v>18</v>
      </c>
      <c r="D29" s="14">
        <v>90</v>
      </c>
      <c r="E29" s="13" t="s">
        <v>19</v>
      </c>
      <c r="F29" s="10">
        <v>0.65</v>
      </c>
      <c r="G29" s="10">
        <f>(F29/100)*90</f>
        <v>0.58500000000000008</v>
      </c>
      <c r="H29" s="10">
        <f>F29/100*177*65</f>
        <v>74.782499999999999</v>
      </c>
      <c r="I29" s="10">
        <f>100-H29*100/U29</f>
        <v>58.454166666666666</v>
      </c>
      <c r="J29" s="10">
        <f>(14*12)*I29</f>
        <v>9820.2999999999993</v>
      </c>
      <c r="K29" s="10"/>
      <c r="L29" s="13" t="s">
        <v>31</v>
      </c>
      <c r="M29" s="30" t="s">
        <v>32</v>
      </c>
      <c r="N29" s="31">
        <v>7.56</v>
      </c>
      <c r="O29" s="13">
        <v>12</v>
      </c>
      <c r="P29" s="13"/>
      <c r="Q29" s="13">
        <v>1.2999999999999999E-2</v>
      </c>
      <c r="R29" s="9">
        <f>T29/Q29</f>
        <v>2615.3846153846157</v>
      </c>
      <c r="S29" s="3">
        <f>R29*N29</f>
        <v>19772.307692307695</v>
      </c>
      <c r="T29" s="32">
        <v>34</v>
      </c>
      <c r="U29" s="10">
        <v>180</v>
      </c>
    </row>
    <row r="30" spans="1:21">
      <c r="A30" s="11" t="s">
        <v>33</v>
      </c>
      <c r="B30" s="12"/>
      <c r="C30" s="13" t="s">
        <v>18</v>
      </c>
      <c r="D30" s="14">
        <v>90</v>
      </c>
      <c r="E30" s="13" t="s">
        <v>19</v>
      </c>
      <c r="F30" s="10">
        <v>0.65</v>
      </c>
      <c r="G30" s="10">
        <f>(F30/100)*90</f>
        <v>0.58500000000000008</v>
      </c>
      <c r="H30" s="10">
        <f>F30/100*177*65</f>
        <v>74.782499999999999</v>
      </c>
      <c r="I30" s="10">
        <f>100-H30*100/U30</f>
        <v>58.454166666666666</v>
      </c>
      <c r="J30" s="10">
        <f>(14*12)*I30</f>
        <v>9820.2999999999993</v>
      </c>
      <c r="K30" s="10"/>
      <c r="L30" s="13" t="s">
        <v>31</v>
      </c>
      <c r="M30" s="30" t="s">
        <v>32</v>
      </c>
      <c r="N30" s="31">
        <v>7.56</v>
      </c>
      <c r="O30" s="13">
        <v>12</v>
      </c>
      <c r="P30" s="13"/>
      <c r="Q30" s="13">
        <v>1.2999999999999999E-2</v>
      </c>
      <c r="R30" s="9">
        <f>T30/Q30</f>
        <v>2615.3846153846157</v>
      </c>
      <c r="S30" s="3">
        <f>R30*N30</f>
        <v>19772.307692307695</v>
      </c>
      <c r="T30" s="32">
        <v>34</v>
      </c>
      <c r="U30" s="10">
        <v>180</v>
      </c>
    </row>
    <row r="31" spans="1:21">
      <c r="A31" s="11" t="s">
        <v>34</v>
      </c>
      <c r="B31" s="12"/>
      <c r="C31" s="13" t="s">
        <v>18</v>
      </c>
      <c r="D31" s="14">
        <v>90</v>
      </c>
      <c r="E31" s="13" t="s">
        <v>19</v>
      </c>
      <c r="F31" s="10">
        <v>0.65</v>
      </c>
      <c r="G31" s="10">
        <f>(F31/100)*90</f>
        <v>0.58500000000000008</v>
      </c>
      <c r="H31" s="10">
        <f>F31/100*177*65</f>
        <v>74.782499999999999</v>
      </c>
      <c r="I31" s="10">
        <f>100-H31*100/U31</f>
        <v>58.454166666666666</v>
      </c>
      <c r="J31" s="10">
        <f>(14*12)*I31</f>
        <v>9820.2999999999993</v>
      </c>
      <c r="K31" s="10"/>
      <c r="L31" s="13" t="s">
        <v>31</v>
      </c>
      <c r="M31" s="30" t="s">
        <v>32</v>
      </c>
      <c r="N31" s="31">
        <v>7.56</v>
      </c>
      <c r="O31" s="13">
        <v>12</v>
      </c>
      <c r="P31" s="13"/>
      <c r="Q31" s="13">
        <v>1.2999999999999999E-2</v>
      </c>
      <c r="R31" s="9">
        <f>T31/Q31</f>
        <v>2615.3846153846157</v>
      </c>
      <c r="S31" s="3">
        <f>R31*N31</f>
        <v>19772.307692307695</v>
      </c>
      <c r="T31" s="32">
        <v>34</v>
      </c>
      <c r="U31" s="10">
        <v>180</v>
      </c>
    </row>
    <row r="32" spans="1:21">
      <c r="A32" s="11" t="s">
        <v>35</v>
      </c>
      <c r="B32" s="12"/>
      <c r="C32" s="13" t="s">
        <v>18</v>
      </c>
      <c r="D32" s="14">
        <v>38</v>
      </c>
      <c r="E32" s="13" t="s">
        <v>19</v>
      </c>
      <c r="F32" s="10">
        <v>0.3</v>
      </c>
      <c r="G32" s="10">
        <f>(F32/100)*90</f>
        <v>0.27</v>
      </c>
      <c r="H32" s="10">
        <f>F32/100*177*65</f>
        <v>34.515000000000001</v>
      </c>
      <c r="I32" s="10">
        <f>100-H32*100/U32</f>
        <v>56.856250000000003</v>
      </c>
      <c r="J32" s="10">
        <f>(14*12)*I32</f>
        <v>9551.85</v>
      </c>
      <c r="K32" s="10"/>
      <c r="L32" s="13"/>
      <c r="M32" s="30" t="s">
        <v>36</v>
      </c>
      <c r="N32" s="31">
        <v>9.1199999999999992</v>
      </c>
      <c r="O32" s="13">
        <v>12</v>
      </c>
      <c r="P32" s="13" t="s">
        <v>21</v>
      </c>
      <c r="Q32" s="13">
        <v>2.3E-2</v>
      </c>
      <c r="R32" s="9">
        <f>T32/Q32</f>
        <v>2173.913043478261</v>
      </c>
      <c r="S32" s="3">
        <f>R32*N32</f>
        <v>19826.08695652174</v>
      </c>
      <c r="T32" s="32">
        <v>50</v>
      </c>
      <c r="U32" s="10">
        <v>80</v>
      </c>
    </row>
  </sheetData>
  <autoFilter ref="A2:U28"/>
  <conditionalFormatting sqref="F29:K32 G18:K28 F14:K17 U14:U32 F13:I13 F11:I11 F3:K10 F12:K12 U3:U10 U12">
    <cfRule type="cellIs" dxfId="3" priority="7" operator="equal">
      <formula>0</formula>
    </cfRule>
  </conditionalFormatting>
  <conditionalFormatting sqref="F19:F24">
    <cfRule type="cellIs" dxfId="2" priority="8" operator="equal">
      <formula>0</formula>
    </cfRule>
  </conditionalFormatting>
  <conditionalFormatting sqref="F18">
    <cfRule type="cellIs" dxfId="1" priority="9" operator="equal">
      <formula>0</formula>
    </cfRule>
  </conditionalFormatting>
  <conditionalFormatting sqref="F25:F28">
    <cfRule type="cellIs" dxfId="0" priority="10" operator="equal">
      <formula>0</formula>
    </cfRule>
  </conditionalFormatting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2017-07-28T15:06:56Z</dcterms:created>
  <dcterms:modified xsi:type="dcterms:W3CDTF">2017-08-30T13:52:37Z</dcterms:modified>
</cp:coreProperties>
</file>